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8195" windowHeight="468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18" i="1" l="1"/>
  <c r="C116" i="1"/>
  <c r="C114" i="1"/>
  <c r="C111" i="1"/>
  <c r="C109" i="1"/>
  <c r="C107" i="1"/>
  <c r="C105" i="1"/>
  <c r="D103" i="1"/>
  <c r="E84" i="1"/>
  <c r="E80" i="1"/>
  <c r="C56" i="1" l="1"/>
  <c r="C54" i="1"/>
  <c r="D50" i="1"/>
  <c r="D48" i="1"/>
  <c r="C45" i="1"/>
  <c r="C43" i="1"/>
  <c r="C41" i="1"/>
  <c r="C39" i="1"/>
  <c r="C37" i="1"/>
  <c r="D35" i="1"/>
  <c r="D33" i="1"/>
  <c r="C31" i="1"/>
  <c r="C30" i="1"/>
  <c r="C28" i="1"/>
  <c r="C27" i="1"/>
  <c r="C25" i="1"/>
  <c r="C24" i="1"/>
  <c r="D21" i="1"/>
  <c r="D19" i="1"/>
  <c r="D17" i="1"/>
  <c r="D15" i="1"/>
  <c r="D7" i="1"/>
  <c r="D13" i="1"/>
  <c r="D11" i="1"/>
  <c r="D8" i="1"/>
  <c r="D9" i="1" s="1"/>
</calcChain>
</file>

<file path=xl/sharedStrings.xml><?xml version="1.0" encoding="utf-8"?>
<sst xmlns="http://schemas.openxmlformats.org/spreadsheetml/2006/main" count="146" uniqueCount="99">
  <si>
    <t>Homework Assignment #3</t>
  </si>
  <si>
    <t>Question 1</t>
  </si>
  <si>
    <t>a)</t>
  </si>
  <si>
    <t>a =</t>
  </si>
  <si>
    <t>b =</t>
  </si>
  <si>
    <t>b)</t>
  </si>
  <si>
    <t>height =</t>
  </si>
  <si>
    <t>1/(b-a) =</t>
  </si>
  <si>
    <t>base =</t>
  </si>
  <si>
    <t>b-a =</t>
  </si>
  <si>
    <t>area =</t>
  </si>
  <si>
    <t>c)</t>
  </si>
  <si>
    <t>mean =</t>
  </si>
  <si>
    <t>(a+b)/2 =</t>
  </si>
  <si>
    <t>minutes</t>
  </si>
  <si>
    <t>d)</t>
  </si>
  <si>
    <t>sd =</t>
  </si>
  <si>
    <t>SQRT((b-a)^2/12) =</t>
  </si>
  <si>
    <t>e)</t>
  </si>
  <si>
    <t>P( X &lt; 1) =</t>
  </si>
  <si>
    <t>(height)(base) =</t>
  </si>
  <si>
    <t>f)</t>
  </si>
  <si>
    <t>P( X &gt; 5) =</t>
  </si>
  <si>
    <t>g)</t>
  </si>
  <si>
    <r>
      <t xml:space="preserve">P(1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X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5) =</t>
    </r>
  </si>
  <si>
    <t>h)</t>
  </si>
  <si>
    <t>P( X &gt; 10) =</t>
  </si>
  <si>
    <t>Question 2</t>
  </si>
  <si>
    <t>μ - σ =</t>
  </si>
  <si>
    <t>μ + σ =</t>
  </si>
  <si>
    <t>pounds</t>
  </si>
  <si>
    <t>μ - 2σ =</t>
  </si>
  <si>
    <t>μ + 2σ =</t>
  </si>
  <si>
    <t>μ - 3σ =</t>
  </si>
  <si>
    <t>μ + 3σ =</t>
  </si>
  <si>
    <t>Z =</t>
  </si>
  <si>
    <r>
      <t xml:space="preserve">(X - </t>
    </r>
    <r>
      <rPr>
        <sz val="11"/>
        <color theme="1"/>
        <rFont val="Calibri"/>
        <family val="2"/>
      </rPr>
      <t>μ)/σ =</t>
    </r>
  </si>
  <si>
    <t>P(X &lt; 20) =</t>
  </si>
  <si>
    <t>P(X &lt; 25) =</t>
  </si>
  <si>
    <r>
      <t xml:space="preserve">P(23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X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25) =</t>
    </r>
  </si>
  <si>
    <t>i)</t>
  </si>
  <si>
    <t xml:space="preserve">ice creams </t>
  </si>
  <si>
    <t>below</t>
  </si>
  <si>
    <t>j)</t>
  </si>
  <si>
    <t>above</t>
  </si>
  <si>
    <t>Question 3</t>
  </si>
  <si>
    <t xml:space="preserve">On the basis of the z scores, this child is more than one standard deviation below the mean weight for his age. </t>
  </si>
  <si>
    <t>P(X &lt; 10.43) =</t>
  </si>
  <si>
    <t>Question 4</t>
  </si>
  <si>
    <t>a) Using the formula =RANDBETWEEN(0,49), the selected random numbers are</t>
  </si>
  <si>
    <t>Vermont</t>
  </si>
  <si>
    <t>Florida</t>
  </si>
  <si>
    <t>Arizona</t>
  </si>
  <si>
    <t>New Mexico</t>
  </si>
  <si>
    <t>Kansas</t>
  </si>
  <si>
    <t>Idaho</t>
  </si>
  <si>
    <t>Iowa</t>
  </si>
  <si>
    <t>Virginia</t>
  </si>
  <si>
    <t>Oklahoma</t>
  </si>
  <si>
    <t>California</t>
  </si>
  <si>
    <t>New Jersey</t>
  </si>
  <si>
    <t>Wyoming</t>
  </si>
  <si>
    <t>Maryland</t>
  </si>
  <si>
    <t>Rhode Island</t>
  </si>
  <si>
    <t>b) Using the formula =RANDBETWEEN(0,49), the selected random numbers are</t>
  </si>
  <si>
    <t>Louisiana</t>
  </si>
  <si>
    <t>No states appear in both lists.</t>
  </si>
  <si>
    <t xml:space="preserve">The probability that no states from part-a list appear in part-b list assuming </t>
  </si>
  <si>
    <t>simple random sampling without replacement is</t>
  </si>
  <si>
    <t>combin(5,0)*combin(45,10)/combin(50,10) =</t>
  </si>
  <si>
    <t xml:space="preserve">On the other hand, the probability that at least one state from part-a list </t>
  </si>
  <si>
    <t>appear in part-b list assuming simple random sampling without replacement is</t>
  </si>
  <si>
    <t>1-combin(5,0)*combin(45,10)/combin(50,10) =</t>
  </si>
  <si>
    <t xml:space="preserve">The computed probabilities indicate that the events "At least one state appear in both lists" and </t>
  </si>
  <si>
    <t>greater than 0.05</t>
  </si>
  <si>
    <t>"No states appear in both lists" are NOT unusual events. The result in part-b is NOT surprising.</t>
  </si>
  <si>
    <t>d) The selected states are</t>
  </si>
  <si>
    <t>Nevada</t>
  </si>
  <si>
    <t>Utah</t>
  </si>
  <si>
    <t>e) The selected states using the formulas =RANDBETWEEN(0,3), =RANDBETWEEN(18,25),</t>
  </si>
  <si>
    <t>=RANDBETWEEN(18,25), and =RANDBETWEEN(46,49) are</t>
  </si>
  <si>
    <t>(Note: If the 3rd state selected is the same as the 2nd state selected, then will choose another state randomly using</t>
  </si>
  <si>
    <t>the same formula =RANDBETWEEN(18,25))</t>
  </si>
  <si>
    <t>Alabama</t>
  </si>
  <si>
    <t>Michigan</t>
  </si>
  <si>
    <t>Maine</t>
  </si>
  <si>
    <t>Wisconsin</t>
  </si>
  <si>
    <t>Stratified Random Sampling</t>
  </si>
  <si>
    <t>Question 5</t>
  </si>
  <si>
    <t>standard error =</t>
  </si>
  <si>
    <t>σ/SQRT(n) =</t>
  </si>
  <si>
    <t>P(Xbar &lt; 24000) =</t>
  </si>
  <si>
    <t>P(Xbar &gt; 26500) =</t>
  </si>
  <si>
    <t>P(Xbar &lt; 26000) =</t>
  </si>
  <si>
    <t>P(24500 &lt; Xbar &lt; 25500) =</t>
  </si>
  <si>
    <t>Question 6</t>
  </si>
  <si>
    <t>P(X &lt; 69) =</t>
  </si>
  <si>
    <t>P(Xbar &lt; 69) =</t>
  </si>
  <si>
    <t>d) The answers differ because the standard error of the sampling distribution of mean depends on the sample size.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</si>
</sst>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0" borderId="0" xfId="0" applyFont="1"/>
    <xf numFmtId="0" fontId="3" fillId="0" borderId="0" xfId="0" applyFont="1"/>
    <xf numFmtId="2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10" fontId="0" fillId="2" borderId="1" xfId="1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quotePrefix="1"/>
    <xf numFmtId="0" fontId="0" fillId="3" borderId="0" xfId="0" applyFont="1" applyFill="1" applyBorder="1"/>
    <xf numFmtId="0" fontId="0" fillId="0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56</xdr:row>
      <xdr:rowOff>161925</xdr:rowOff>
    </xdr:from>
    <xdr:to>
      <xdr:col>8</xdr:col>
      <xdr:colOff>381000</xdr:colOff>
      <xdr:row>62</xdr:row>
      <xdr:rowOff>85725</xdr:rowOff>
    </xdr:to>
    <xdr:sp macro="" textlink="">
      <xdr:nvSpPr>
        <xdr:cNvPr id="2" name="TextBox 1"/>
        <xdr:cNvSpPr txBox="1"/>
      </xdr:nvSpPr>
      <xdr:spPr>
        <a:xfrm>
          <a:off x="619125" y="11049000"/>
          <a:ext cx="5676900" cy="10668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According to the CDC, a weight of 10.43 kg belongs to the lowest 5.48% of 24-month boys.</a:t>
          </a:r>
        </a:p>
        <a:p>
          <a:r>
            <a:rPr lang="en-US" sz="1100"/>
            <a:t>On the other hand, according to the WHO, a weight of 10.43 kg belongs to the lowest 12.58% of 24-month boys. I will still consider his weight to be too low because 12.58% is only a few percentage points above 10% and will recommend that a nutitionist prescribed a special diet for this child on the basis of the CDC chart.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>
      <selection activeCell="G12" sqref="G12"/>
    </sheetView>
  </sheetViews>
  <sheetFormatPr defaultRowHeight="15" x14ac:dyDescent="0.25"/>
  <cols>
    <col min="2" max="2" width="25.5703125" customWidth="1"/>
    <col min="3" max="3" width="17.7109375" customWidth="1"/>
    <col min="4" max="4" width="12.42578125" customWidth="1"/>
    <col min="5" max="5" width="12" customWidth="1"/>
  </cols>
  <sheetData>
    <row r="1" spans="1:5" ht="21" x14ac:dyDescent="0.35">
      <c r="A1" s="5" t="s">
        <v>0</v>
      </c>
    </row>
    <row r="3" spans="1:5" ht="18.75" x14ac:dyDescent="0.3">
      <c r="A3" s="6" t="s">
        <v>1</v>
      </c>
    </row>
    <row r="4" spans="1:5" x14ac:dyDescent="0.25">
      <c r="A4" t="s">
        <v>2</v>
      </c>
      <c r="B4" s="1" t="s">
        <v>3</v>
      </c>
      <c r="C4" s="2">
        <v>0</v>
      </c>
    </row>
    <row r="5" spans="1:5" x14ac:dyDescent="0.25">
      <c r="B5" s="1" t="s">
        <v>4</v>
      </c>
      <c r="C5" s="2">
        <v>12</v>
      </c>
    </row>
    <row r="7" spans="1:5" x14ac:dyDescent="0.25">
      <c r="A7" t="s">
        <v>5</v>
      </c>
      <c r="B7" t="s">
        <v>6</v>
      </c>
      <c r="C7" t="s">
        <v>7</v>
      </c>
      <c r="D7">
        <f>1/(12-0)</f>
        <v>8.3333333333333329E-2</v>
      </c>
    </row>
    <row r="8" spans="1:5" x14ac:dyDescent="0.25">
      <c r="B8" t="s">
        <v>8</v>
      </c>
      <c r="C8" t="s">
        <v>9</v>
      </c>
      <c r="D8">
        <f>12-0</f>
        <v>12</v>
      </c>
    </row>
    <row r="9" spans="1:5" x14ac:dyDescent="0.25">
      <c r="B9" t="s">
        <v>10</v>
      </c>
      <c r="C9" t="s">
        <v>20</v>
      </c>
      <c r="D9" s="2">
        <f>D7*D8</f>
        <v>1</v>
      </c>
    </row>
    <row r="11" spans="1:5" x14ac:dyDescent="0.25">
      <c r="A11" t="s">
        <v>11</v>
      </c>
      <c r="B11" t="s">
        <v>12</v>
      </c>
      <c r="C11" t="s">
        <v>13</v>
      </c>
      <c r="D11" s="2">
        <f>(0+12)/2</f>
        <v>6</v>
      </c>
      <c r="E11" t="s">
        <v>14</v>
      </c>
    </row>
    <row r="13" spans="1:5" x14ac:dyDescent="0.25">
      <c r="A13" t="s">
        <v>15</v>
      </c>
      <c r="B13" t="s">
        <v>16</v>
      </c>
      <c r="C13" t="s">
        <v>17</v>
      </c>
      <c r="D13" s="7">
        <f>SQRT((12-0)^2/12)</f>
        <v>3.4641016151377544</v>
      </c>
      <c r="E13" t="s">
        <v>14</v>
      </c>
    </row>
    <row r="15" spans="1:5" x14ac:dyDescent="0.25">
      <c r="A15" t="s">
        <v>18</v>
      </c>
      <c r="B15" t="s">
        <v>19</v>
      </c>
      <c r="C15" t="s">
        <v>20</v>
      </c>
      <c r="D15" s="8">
        <f>(1/(12-0))*(1-0)</f>
        <v>8.3333333333333329E-2</v>
      </c>
    </row>
    <row r="17" spans="1:4" x14ac:dyDescent="0.25">
      <c r="A17" t="s">
        <v>21</v>
      </c>
      <c r="B17" t="s">
        <v>22</v>
      </c>
      <c r="C17" t="s">
        <v>20</v>
      </c>
      <c r="D17" s="8">
        <f>(1/(12-0))*(12-5)</f>
        <v>0.58333333333333326</v>
      </c>
    </row>
    <row r="19" spans="1:4" x14ac:dyDescent="0.25">
      <c r="A19" t="s">
        <v>23</v>
      </c>
      <c r="B19" t="s">
        <v>24</v>
      </c>
      <c r="C19" t="s">
        <v>20</v>
      </c>
      <c r="D19" s="8">
        <f>(1/(12-0))*(5-1)</f>
        <v>0.33333333333333331</v>
      </c>
    </row>
    <row r="21" spans="1:4" x14ac:dyDescent="0.25">
      <c r="A21" t="s">
        <v>25</v>
      </c>
      <c r="B21" t="s">
        <v>26</v>
      </c>
      <c r="C21" t="s">
        <v>20</v>
      </c>
      <c r="D21" s="8">
        <f>(1/(12-0))*(12-10)</f>
        <v>0.16666666666666666</v>
      </c>
    </row>
    <row r="23" spans="1:4" ht="18.75" x14ac:dyDescent="0.3">
      <c r="A23" s="6" t="s">
        <v>27</v>
      </c>
    </row>
    <row r="24" spans="1:4" x14ac:dyDescent="0.25">
      <c r="A24" t="s">
        <v>2</v>
      </c>
      <c r="B24" s="10" t="s">
        <v>28</v>
      </c>
      <c r="C24" s="2">
        <f>23-3</f>
        <v>20</v>
      </c>
      <c r="D24" t="s">
        <v>30</v>
      </c>
    </row>
    <row r="25" spans="1:4" x14ac:dyDescent="0.25">
      <c r="B25" s="10" t="s">
        <v>29</v>
      </c>
      <c r="C25" s="2">
        <f>23+3</f>
        <v>26</v>
      </c>
      <c r="D25" t="s">
        <v>30</v>
      </c>
    </row>
    <row r="27" spans="1:4" x14ac:dyDescent="0.25">
      <c r="A27" t="s">
        <v>5</v>
      </c>
      <c r="B27" s="10" t="s">
        <v>31</v>
      </c>
      <c r="C27" s="2">
        <f>23-2*3</f>
        <v>17</v>
      </c>
      <c r="D27" t="s">
        <v>30</v>
      </c>
    </row>
    <row r="28" spans="1:4" x14ac:dyDescent="0.25">
      <c r="B28" s="10" t="s">
        <v>32</v>
      </c>
      <c r="C28" s="2">
        <f>23+2*3</f>
        <v>29</v>
      </c>
      <c r="D28" t="s">
        <v>30</v>
      </c>
    </row>
    <row r="30" spans="1:4" x14ac:dyDescent="0.25">
      <c r="A30" t="s">
        <v>11</v>
      </c>
      <c r="B30" s="10" t="s">
        <v>33</v>
      </c>
      <c r="C30" s="2">
        <f>23-3*3</f>
        <v>14</v>
      </c>
      <c r="D30" t="s">
        <v>30</v>
      </c>
    </row>
    <row r="31" spans="1:4" x14ac:dyDescent="0.25">
      <c r="B31" s="10" t="s">
        <v>34</v>
      </c>
      <c r="C31" s="2">
        <f>23+3*3</f>
        <v>32</v>
      </c>
      <c r="D31" t="s">
        <v>30</v>
      </c>
    </row>
    <row r="33" spans="1:4" x14ac:dyDescent="0.25">
      <c r="A33" t="s">
        <v>15</v>
      </c>
      <c r="B33" s="11" t="s">
        <v>35</v>
      </c>
      <c r="C33" t="s">
        <v>36</v>
      </c>
      <c r="D33" s="7">
        <f>(27 - 23)/3</f>
        <v>1.3333333333333333</v>
      </c>
    </row>
    <row r="35" spans="1:4" x14ac:dyDescent="0.25">
      <c r="A35" t="s">
        <v>18</v>
      </c>
      <c r="B35" s="11" t="s">
        <v>35</v>
      </c>
      <c r="C35" t="s">
        <v>36</v>
      </c>
      <c r="D35" s="7">
        <f>(18 - 23)/3</f>
        <v>-1.6666666666666667</v>
      </c>
    </row>
    <row r="37" spans="1:4" x14ac:dyDescent="0.25">
      <c r="A37" t="s">
        <v>21</v>
      </c>
      <c r="B37" t="s">
        <v>37</v>
      </c>
      <c r="C37" s="8">
        <f>NORMDIST(20,23,3,TRUE)</f>
        <v>0.15865525393145699</v>
      </c>
    </row>
    <row r="39" spans="1:4" x14ac:dyDescent="0.25">
      <c r="A39" t="s">
        <v>23</v>
      </c>
      <c r="B39" t="s">
        <v>38</v>
      </c>
      <c r="C39" s="8">
        <f>NORMDIST(25,23,3,TRUE)</f>
        <v>0.74750746245307709</v>
      </c>
    </row>
    <row r="41" spans="1:4" x14ac:dyDescent="0.25">
      <c r="A41" t="s">
        <v>25</v>
      </c>
      <c r="B41" t="s">
        <v>39</v>
      </c>
      <c r="C41" s="8">
        <f>NORMDIST(25,23,3,TRUE)-NORMDIST(23,23,3,TRUE)</f>
        <v>0.24750746245307709</v>
      </c>
    </row>
    <row r="43" spans="1:4" x14ac:dyDescent="0.25">
      <c r="A43" t="s">
        <v>40</v>
      </c>
      <c r="B43" t="s">
        <v>42</v>
      </c>
      <c r="C43" s="7">
        <f>NORMINV(0.05,23,3)</f>
        <v>18.06543911914558</v>
      </c>
      <c r="D43" t="s">
        <v>41</v>
      </c>
    </row>
    <row r="45" spans="1:4" x14ac:dyDescent="0.25">
      <c r="A45" t="s">
        <v>43</v>
      </c>
      <c r="B45" t="s">
        <v>44</v>
      </c>
      <c r="C45" s="7">
        <f>NORMINV(0.9,23,3)</f>
        <v>26.844654696633803</v>
      </c>
      <c r="D45" t="s">
        <v>41</v>
      </c>
    </row>
    <row r="47" spans="1:4" ht="18.75" x14ac:dyDescent="0.3">
      <c r="A47" s="6" t="s">
        <v>45</v>
      </c>
    </row>
    <row r="48" spans="1:4" x14ac:dyDescent="0.25">
      <c r="A48" t="s">
        <v>2</v>
      </c>
      <c r="B48" s="11" t="s">
        <v>35</v>
      </c>
      <c r="C48" t="s">
        <v>36</v>
      </c>
      <c r="D48" s="7">
        <f>(10.43-12.67)/1.4</f>
        <v>-1.6000000000000003</v>
      </c>
    </row>
    <row r="50" spans="1:11" x14ac:dyDescent="0.25">
      <c r="A50" t="s">
        <v>5</v>
      </c>
      <c r="B50" s="11" t="s">
        <v>35</v>
      </c>
      <c r="C50" t="s">
        <v>36</v>
      </c>
      <c r="D50" s="7">
        <f>(10.43-12.15)/1.5</f>
        <v>-1.1466666666666672</v>
      </c>
    </row>
    <row r="52" spans="1:11" x14ac:dyDescent="0.25">
      <c r="A52" t="s">
        <v>11</v>
      </c>
      <c r="B52" t="s">
        <v>46</v>
      </c>
    </row>
    <row r="54" spans="1:11" x14ac:dyDescent="0.25">
      <c r="A54" t="s">
        <v>15</v>
      </c>
      <c r="B54" t="s">
        <v>47</v>
      </c>
      <c r="C54" s="12">
        <f>NORMDIST(10.43,12.67,1.4,TRUE)</f>
        <v>5.4799291699557967E-2</v>
      </c>
    </row>
    <row r="56" spans="1:11" x14ac:dyDescent="0.25">
      <c r="A56" t="s">
        <v>18</v>
      </c>
      <c r="B56" t="s">
        <v>47</v>
      </c>
      <c r="C56" s="12">
        <f>NORMDIST(10.43,12.15,1.5,TRUE)</f>
        <v>0.12575970597807562</v>
      </c>
    </row>
    <row r="58" spans="1:11" x14ac:dyDescent="0.25">
      <c r="A58" t="s">
        <v>21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5" spans="1:6" ht="18.75" x14ac:dyDescent="0.3">
      <c r="A65" s="6" t="s">
        <v>48</v>
      </c>
    </row>
    <row r="66" spans="1:6" x14ac:dyDescent="0.25">
      <c r="A66" t="s">
        <v>49</v>
      </c>
    </row>
    <row r="67" spans="1:6" x14ac:dyDescent="0.25">
      <c r="A67" s="3">
        <v>44</v>
      </c>
      <c r="B67" s="3">
        <v>8</v>
      </c>
      <c r="C67" s="3">
        <v>2</v>
      </c>
      <c r="D67" s="3">
        <v>30</v>
      </c>
      <c r="E67" s="3">
        <v>15</v>
      </c>
    </row>
    <row r="68" spans="1:6" x14ac:dyDescent="0.25">
      <c r="A68" s="3" t="s">
        <v>50</v>
      </c>
      <c r="B68" s="3" t="s">
        <v>51</v>
      </c>
      <c r="C68" s="3" t="s">
        <v>52</v>
      </c>
      <c r="D68" s="3" t="s">
        <v>53</v>
      </c>
      <c r="E68" s="3" t="s">
        <v>54</v>
      </c>
    </row>
    <row r="70" spans="1:6" x14ac:dyDescent="0.25">
      <c r="A70" t="s">
        <v>64</v>
      </c>
    </row>
    <row r="71" spans="1:6" x14ac:dyDescent="0.25">
      <c r="A71" s="3">
        <v>11</v>
      </c>
      <c r="B71" s="3">
        <v>14</v>
      </c>
      <c r="C71" s="3">
        <v>17</v>
      </c>
      <c r="D71" s="3">
        <v>45</v>
      </c>
      <c r="E71" s="3">
        <v>35</v>
      </c>
    </row>
    <row r="72" spans="1:6" x14ac:dyDescent="0.25">
      <c r="A72" s="3" t="s">
        <v>55</v>
      </c>
      <c r="B72" s="3" t="s">
        <v>56</v>
      </c>
      <c r="C72" s="3" t="s">
        <v>65</v>
      </c>
      <c r="D72" s="3" t="s">
        <v>57</v>
      </c>
      <c r="E72" s="3" t="s">
        <v>58</v>
      </c>
    </row>
    <row r="73" spans="1:6" x14ac:dyDescent="0.25">
      <c r="A73" s="3">
        <v>4</v>
      </c>
      <c r="B73" s="3">
        <v>29</v>
      </c>
      <c r="C73" s="3">
        <v>49</v>
      </c>
      <c r="D73" s="3">
        <v>19</v>
      </c>
      <c r="E73" s="3">
        <v>38</v>
      </c>
    </row>
    <row r="74" spans="1:6" x14ac:dyDescent="0.25">
      <c r="A74" s="3" t="s">
        <v>59</v>
      </c>
      <c r="B74" s="3" t="s">
        <v>60</v>
      </c>
      <c r="C74" s="3" t="s">
        <v>61</v>
      </c>
      <c r="D74" s="3" t="s">
        <v>62</v>
      </c>
      <c r="E74" s="3" t="s">
        <v>63</v>
      </c>
    </row>
    <row r="76" spans="1:6" x14ac:dyDescent="0.25">
      <c r="A76" t="s">
        <v>11</v>
      </c>
      <c r="B76" t="s">
        <v>66</v>
      </c>
    </row>
    <row r="78" spans="1:6" x14ac:dyDescent="0.25">
      <c r="B78" t="s">
        <v>67</v>
      </c>
    </row>
    <row r="79" spans="1:6" x14ac:dyDescent="0.25">
      <c r="B79" t="s">
        <v>68</v>
      </c>
    </row>
    <row r="80" spans="1:6" x14ac:dyDescent="0.25">
      <c r="B80" t="s">
        <v>69</v>
      </c>
      <c r="E80" s="3">
        <f>COMBIN(5,0)*COMBIN(45,10)/COMBIN(50,10)</f>
        <v>0.31056278200456877</v>
      </c>
      <c r="F80" t="s">
        <v>74</v>
      </c>
    </row>
    <row r="82" spans="1:6" x14ac:dyDescent="0.25">
      <c r="B82" t="s">
        <v>70</v>
      </c>
    </row>
    <row r="83" spans="1:6" x14ac:dyDescent="0.25">
      <c r="B83" t="s">
        <v>71</v>
      </c>
    </row>
    <row r="84" spans="1:6" x14ac:dyDescent="0.25">
      <c r="B84" t="s">
        <v>72</v>
      </c>
      <c r="E84" s="3">
        <f>1-COMBIN(5,0)*COMBIN(45,10)/COMBIN(50,10)</f>
        <v>0.68943721799543123</v>
      </c>
      <c r="F84" t="s">
        <v>74</v>
      </c>
    </row>
    <row r="86" spans="1:6" x14ac:dyDescent="0.25">
      <c r="B86" t="s">
        <v>73</v>
      </c>
    </row>
    <row r="87" spans="1:6" x14ac:dyDescent="0.25">
      <c r="B87" t="s">
        <v>75</v>
      </c>
    </row>
    <row r="89" spans="1:6" x14ac:dyDescent="0.25">
      <c r="A89" t="s">
        <v>76</v>
      </c>
    </row>
    <row r="90" spans="1:6" x14ac:dyDescent="0.25">
      <c r="A90" s="3">
        <v>11</v>
      </c>
      <c r="B90" s="3">
        <v>19</v>
      </c>
      <c r="C90" s="3">
        <v>27</v>
      </c>
      <c r="D90" s="3">
        <v>35</v>
      </c>
      <c r="E90" s="3">
        <v>43</v>
      </c>
    </row>
    <row r="91" spans="1:6" x14ac:dyDescent="0.25">
      <c r="A91" s="3" t="s">
        <v>55</v>
      </c>
      <c r="B91" s="3" t="s">
        <v>62</v>
      </c>
      <c r="C91" s="3" t="s">
        <v>77</v>
      </c>
      <c r="D91" s="3" t="s">
        <v>58</v>
      </c>
      <c r="E91" s="3" t="s">
        <v>78</v>
      </c>
    </row>
    <row r="93" spans="1:6" x14ac:dyDescent="0.25">
      <c r="A93" t="s">
        <v>79</v>
      </c>
    </row>
    <row r="94" spans="1:6" x14ac:dyDescent="0.25">
      <c r="A94" s="14" t="s">
        <v>80</v>
      </c>
    </row>
    <row r="95" spans="1:6" x14ac:dyDescent="0.25">
      <c r="A95" t="s">
        <v>81</v>
      </c>
    </row>
    <row r="96" spans="1:6" x14ac:dyDescent="0.25">
      <c r="A96" t="s">
        <v>82</v>
      </c>
    </row>
    <row r="97" spans="1:4" x14ac:dyDescent="0.25">
      <c r="A97" s="3">
        <v>1</v>
      </c>
      <c r="B97" s="3">
        <v>21</v>
      </c>
      <c r="C97" s="3">
        <v>18</v>
      </c>
      <c r="D97" s="3">
        <v>48</v>
      </c>
    </row>
    <row r="98" spans="1:4" x14ac:dyDescent="0.25">
      <c r="A98" s="3" t="s">
        <v>83</v>
      </c>
      <c r="B98" s="3" t="s">
        <v>84</v>
      </c>
      <c r="C98" s="3" t="s">
        <v>85</v>
      </c>
      <c r="D98" s="3" t="s">
        <v>86</v>
      </c>
    </row>
    <row r="100" spans="1:4" x14ac:dyDescent="0.25">
      <c r="A100" t="s">
        <v>21</v>
      </c>
      <c r="B100" s="4" t="s">
        <v>87</v>
      </c>
      <c r="C100" s="15"/>
    </row>
    <row r="102" spans="1:4" ht="18.75" x14ac:dyDescent="0.3">
      <c r="A102" s="6" t="s">
        <v>88</v>
      </c>
    </row>
    <row r="103" spans="1:4" x14ac:dyDescent="0.25">
      <c r="A103" t="s">
        <v>2</v>
      </c>
      <c r="B103" t="s">
        <v>89</v>
      </c>
      <c r="C103" s="9" t="s">
        <v>90</v>
      </c>
      <c r="D103" s="2">
        <f>7000/SQRT(100)</f>
        <v>700</v>
      </c>
    </row>
    <row r="105" spans="1:4" x14ac:dyDescent="0.25">
      <c r="A105" t="s">
        <v>5</v>
      </c>
      <c r="B105" t="s">
        <v>91</v>
      </c>
      <c r="C105" s="8">
        <f>NORMDIST(24000,25000,700,TRUE)</f>
        <v>7.6563725509834743E-2</v>
      </c>
      <c r="D105" s="16"/>
    </row>
    <row r="106" spans="1:4" x14ac:dyDescent="0.25">
      <c r="D106" s="16"/>
    </row>
    <row r="107" spans="1:4" x14ac:dyDescent="0.25">
      <c r="A107" t="s">
        <v>11</v>
      </c>
      <c r="B107" t="s">
        <v>92</v>
      </c>
      <c r="C107" s="8">
        <f>1-NORMDIST(26500,25000,700,TRUE)</f>
        <v>1.6062285603828275E-2</v>
      </c>
      <c r="D107" s="16"/>
    </row>
    <row r="108" spans="1:4" x14ac:dyDescent="0.25">
      <c r="D108" s="16"/>
    </row>
    <row r="109" spans="1:4" x14ac:dyDescent="0.25">
      <c r="A109" t="s">
        <v>15</v>
      </c>
      <c r="B109" t="s">
        <v>93</v>
      </c>
      <c r="C109" s="8">
        <f>NORMDIST(26000,25000,700,TRUE)</f>
        <v>0.9234362744901653</v>
      </c>
      <c r="D109" s="16"/>
    </row>
    <row r="110" spans="1:4" x14ac:dyDescent="0.25">
      <c r="D110" s="16"/>
    </row>
    <row r="111" spans="1:4" x14ac:dyDescent="0.25">
      <c r="A111" t="s">
        <v>18</v>
      </c>
      <c r="B111" t="s">
        <v>94</v>
      </c>
      <c r="C111" s="8">
        <f>NORMDIST(25500,25000,700,TRUE)-NORMDIST(24500,25000,700,TRUE)</f>
        <v>0.52494947594604691</v>
      </c>
      <c r="D111" s="16"/>
    </row>
    <row r="112" spans="1:4" x14ac:dyDescent="0.25">
      <c r="D112" s="16"/>
    </row>
    <row r="113" spans="1:4" ht="18.75" x14ac:dyDescent="0.3">
      <c r="A113" s="6" t="s">
        <v>95</v>
      </c>
      <c r="D113" s="16"/>
    </row>
    <row r="114" spans="1:4" x14ac:dyDescent="0.25">
      <c r="A114" t="s">
        <v>2</v>
      </c>
      <c r="B114" s="1" t="s">
        <v>96</v>
      </c>
      <c r="C114" s="8">
        <f>NORMDIST(69,68.2,2.74,TRUE)</f>
        <v>0.61484552615669408</v>
      </c>
      <c r="D114" s="16"/>
    </row>
    <row r="115" spans="1:4" x14ac:dyDescent="0.25">
      <c r="D115" s="16"/>
    </row>
    <row r="116" spans="1:4" x14ac:dyDescent="0.25">
      <c r="A116" t="s">
        <v>5</v>
      </c>
      <c r="B116" s="1" t="s">
        <v>97</v>
      </c>
      <c r="C116" s="8">
        <f>NORMDIST(69,68.2,2.74/SQRT(20),TRUE)</f>
        <v>0.90417833556021099</v>
      </c>
      <c r="D116" s="16"/>
    </row>
    <row r="117" spans="1:4" x14ac:dyDescent="0.25">
      <c r="D117" s="16"/>
    </row>
    <row r="118" spans="1:4" x14ac:dyDescent="0.25">
      <c r="A118" t="s">
        <v>11</v>
      </c>
      <c r="B118" s="1" t="s">
        <v>97</v>
      </c>
      <c r="C118" s="8">
        <f>NORMDIST(69,68.2,2.74/SQRT(40),TRUE)</f>
        <v>0.96759638099254819</v>
      </c>
    </row>
    <row r="120" spans="1:4" x14ac:dyDescent="0.25">
      <c r="A120" t="s">
        <v>98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2018-08-31T07:29:25Z</dcterms:created>
  <dcterms:modified xsi:type="dcterms:W3CDTF">2018-08-31T10:47:22Z</dcterms:modified>
</cp:coreProperties>
</file>